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0" windowWidth="20448" windowHeight="4200" activeTab="0"/>
  </bookViews>
  <sheets>
    <sheet name="стр.1" sheetId="1" r:id="rId1"/>
  </sheets>
  <externalReferences>
    <externalReference r:id="rId4"/>
    <externalReference r:id="rId5"/>
  </externalReference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<sst xmlns="http://schemas.openxmlformats.org/spreadsheetml/2006/main" count="52" uniqueCount="33">
  <si>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</si>
  <si>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</si>
  <si>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</si>
  <si>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</si>
  <si>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</si>
  <si>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</si>
  <si>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</si>
  <si>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</si>
  <si>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</si>
  <si>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</si>
  <si>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</si>
  <si>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</si>
  <si>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</si>
  <si>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</si>
  <si>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</si>
  <si>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</si>
  <si>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</si>
  <si>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</si>
  <si>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</si>
  <si>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</si>
  <si>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</si>
  <si>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</si>
  <si>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</si>
  <si>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</si>
  <si>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</si>
  <si>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</si>
  <si>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</si>
  <si>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</si>
  <si>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</si>
  <si>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</si>
  <si>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</si>
  <si>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"Экспресс-пригород"</t>
  </si>
  <si>
    <t>2020 год (отчет)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</si>
</sst>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3" xfId="0" applyNumberFormat="1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59;&#1055;&#1056;&#1040;&#1042;&#1051;&#1045;&#1053;&#1063;&#1045;&#1057;&#1050;&#1048;&#1049;%20&#1059;&#1063;&#1045;&#1058;\&#1059;&#1055;&#1056;&#1040;&#1042;&#1051;&#1045;&#1053;&#1063;&#1045;&#1057;&#1050;&#1048;&#1049;%20&#1059;&#1063;&#1045;&#1058;%202020\&#1056;&#1040;&#1057;&#1064;&#1048;&#1060;&#1056;&#1054;&#1042;&#1050;&#1040;%20&#1041;&#1040;&#1051;&#1040;&#1053;&#1057;&#1040;%202020\&#1056;&#1040;&#1057;&#1064;&#1048;&#1060;&#1056;&#1054;&#1042;&#1050;&#1040;%20&#1041;&#1040;&#1051;&#1040;&#1053;&#1057;&#1040;%2012%20&#1084;&#1077;&#1089;2020%20&#1043;&#1054;&#104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0\&#1048;&#1057;&#1055;&#1054;&#1051;&#1053;&#1045;&#1053;&#1048;&#1045;%20&#1041;&#1070;&#1044;&#1046;&#1045;&#1058;&#1040;\&#1054;&#1048;&#1041;%2012%20&#1084;&#1077;&#1089;&#1103;&#1094;&#1077;&#1074;%202020\&#1054;&#1048;&#1041;_&#1069;&#1082;&#1089;&#1087;&#1088;&#1077;&#1089;&#1089;-&#1087;&#1088;&#1080;&#1075;&#1086;&#1088;&#1086;&#1076;_2020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1с Д"/>
      <sheetName val="стр.21100"/>
      <sheetName val="1с ПД"/>
      <sheetName val="стр.23200"/>
      <sheetName val="1с ПР"/>
      <sheetName val="стр.23500"/>
      <sheetName val="стр.23300"/>
      <sheetName val="1с 20 пригород"/>
      <sheetName val="стр.21200 приг"/>
      <sheetName val="стр.22100 коммерР"/>
      <sheetName val="1с 20 ПВД"/>
      <sheetName val="стр.21200"/>
      <sheetName val="1с 26"/>
      <sheetName val="стр.22200"/>
      <sheetName val="Итого финрез"/>
    </sheetNames>
    <sheetDataSet>
      <sheetData sheetId="15">
        <row r="7">
          <cell r="C7">
            <v>1602579.0558799999</v>
          </cell>
          <cell r="D7">
            <v>1499891.84674</v>
          </cell>
        </row>
        <row r="8">
          <cell r="C8">
            <v>1474973.3277800886</v>
          </cell>
        </row>
        <row r="10">
          <cell r="C10">
            <v>14733.308216000003</v>
          </cell>
        </row>
        <row r="11">
          <cell r="C11">
            <v>104668.70646826965</v>
          </cell>
        </row>
        <row r="13">
          <cell r="C13">
            <v>0.7</v>
          </cell>
        </row>
        <row r="14">
          <cell r="C14">
            <v>942.2773599999999</v>
          </cell>
        </row>
        <row r="15">
          <cell r="C15">
            <v>7940.670726666667</v>
          </cell>
        </row>
        <row r="16">
          <cell r="C16">
            <v>25778.649100000002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orm_bex"/>
      <sheetName val="BExRepositorySheet"/>
      <sheetName val="Макрос1"/>
      <sheetName val="Лист1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  <sheetName val="ФП_по_МСФО_МСФО_SA"/>
      <sheetName val="ФП_по_МСФО_МСФО_GA"/>
      <sheetName val="ФП_по_МСФО_МСФО"/>
      <sheetName val="Расчет показателей"/>
      <sheetName val="СП_СХ"/>
      <sheetName val="Резервы_SA"/>
      <sheetName val="ИП"/>
      <sheetName val="Резервы_GA"/>
      <sheetName val="Резервы_"/>
      <sheetName val="ОС_SA"/>
      <sheetName val="ОС_GA"/>
      <sheetName val="ОС"/>
    </sheetNames>
    <sheetDataSet>
      <sheetData sheetId="15">
        <row r="11">
          <cell r="S11">
            <v>295.762422</v>
          </cell>
        </row>
        <row r="23">
          <cell r="S23">
            <v>81.32495755260908</v>
          </cell>
        </row>
        <row r="25">
          <cell r="S25">
            <v>18.08644691111122</v>
          </cell>
        </row>
        <row r="26">
          <cell r="S26">
            <v>1.638053958045065</v>
          </cell>
        </row>
        <row r="28">
          <cell r="S28">
            <v>4.83866667</v>
          </cell>
        </row>
        <row r="30">
          <cell r="S30">
            <v>52.010052882000004</v>
          </cell>
        </row>
        <row r="65">
          <cell r="S65">
            <v>81.02480579257282</v>
          </cell>
        </row>
        <row r="66">
          <cell r="S66">
            <v>949.844545</v>
          </cell>
        </row>
      </sheetData>
      <sheetData sheetId="40">
        <row r="2549">
          <cell r="S2549">
            <v>-25.897837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4"/>
  <sheetViews>
    <sheetView tabSelected="1" view="pageBreakPreview" zoomScale="120" zoomScaleSheetLayoutView="120" zoomScalePageLayoutView="0" workbookViewId="0" topLeftCell="A1">
      <selection activeCell="CH34" sqref="CH34:DD34"/>
    </sheetView>
  </sheetViews>
  <sheetFormatPr defaultColWidth="0.875" defaultRowHeight="12.75"/>
  <cols>
    <col min="1" max="16384" width="0.875" style="1" customWidth="1"/>
  </cols>
  <sheetData>
    <row r="1" s="4" customFormat="1" ht="15">
      <c r="DD1" s="5" t="s">
        <v>3</v>
      </c>
    </row>
    <row r="3" spans="1:108" s="2" customFormat="1" ht="16.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s="2" customFormat="1" ht="16.5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s="2" customFormat="1" ht="16.5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2" customFormat="1" ht="16.5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2" customFormat="1" ht="16.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2" customFormat="1" ht="16.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">
      <c r="M10" s="22" t="s">
        <v>31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</row>
    <row r="11" spans="13:96" s="9" customFormat="1" ht="12.75">
      <c r="M11" s="23" t="s">
        <v>10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</row>
    <row r="14" spans="1:108" s="6" customFormat="1" ht="49.5" customHeight="1">
      <c r="A14" s="17" t="s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6" t="s">
        <v>0</v>
      </c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5" t="s">
        <v>32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08" s="8" customFormat="1" ht="15">
      <c r="A15" s="7"/>
      <c r="B15" s="13" t="s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12" t="s">
        <v>13</v>
      </c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1">
        <f>'[1]Итого финрез'!$C$7/1000</f>
        <v>1602.57905588</v>
      </c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</row>
    <row r="16" spans="1:108" s="8" customFormat="1" ht="31.5" customHeight="1">
      <c r="A16" s="7"/>
      <c r="B16" s="13" t="s">
        <v>29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2" t="s">
        <v>13</v>
      </c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1">
        <f>'[1]Итого финрез'!$D$7/1000</f>
        <v>1499.89184674</v>
      </c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</row>
    <row r="17" spans="1:108" s="8" customFormat="1" ht="15">
      <c r="A17" s="7"/>
      <c r="B17" s="13" t="s">
        <v>24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12" t="s">
        <v>13</v>
      </c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1">
        <f>('[1]Итого финрез'!$C$8+'[1]Итого финрез'!$C$10+'[1]Итого финрез'!$C$11)/1000</f>
        <v>1594.3753424643583</v>
      </c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</row>
    <row r="18" spans="1:108" s="8" customFormat="1" ht="15">
      <c r="A18" s="7"/>
      <c r="B18" s="13" t="s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2" t="s">
        <v>13</v>
      </c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1">
        <f>SUM(CH19:DD26)</f>
        <v>1484.5299507663383</v>
      </c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spans="1:108" s="8" customFormat="1" ht="15">
      <c r="A19" s="7"/>
      <c r="B19" s="20" t="s">
        <v>15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12" t="s">
        <v>13</v>
      </c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1">
        <f>'[2]Затраты'!$S$11</f>
        <v>295.762422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</row>
    <row r="20" spans="1:108" s="8" customFormat="1" ht="15">
      <c r="A20" s="7"/>
      <c r="B20" s="20" t="s">
        <v>16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12" t="s">
        <v>13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1">
        <f>'[2]Затраты'!$S$23</f>
        <v>81.32495755260908</v>
      </c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</row>
    <row r="21" spans="1:108" s="8" customFormat="1" ht="15">
      <c r="A21" s="7"/>
      <c r="B21" s="20" t="s">
        <v>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12" t="s">
        <v>13</v>
      </c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1">
        <f>'[2]Затраты'!$S$25</f>
        <v>18.08644691111122</v>
      </c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</row>
    <row r="22" spans="1:108" s="8" customFormat="1" ht="15" customHeight="1">
      <c r="A22" s="7"/>
      <c r="B22" s="20" t="s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12" t="s">
        <v>13</v>
      </c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1">
        <f>'[2]Затраты'!$S$26</f>
        <v>1.638053958045065</v>
      </c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spans="1:108" s="8" customFormat="1" ht="15" customHeight="1">
      <c r="A23" s="7"/>
      <c r="B23" s="20" t="s">
        <v>19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12" t="s">
        <v>13</v>
      </c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1">
        <f>'[2]Затраты'!$S$28</f>
        <v>4.83866667</v>
      </c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</row>
    <row r="24" spans="1:108" s="8" customFormat="1" ht="15">
      <c r="A24" s="7"/>
      <c r="B24" s="20" t="s">
        <v>20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12" t="s">
        <v>13</v>
      </c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1">
        <f>'[2]Затраты'!$S$30</f>
        <v>52.010052882000004</v>
      </c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1:108" s="8" customFormat="1" ht="15">
      <c r="A25" s="7"/>
      <c r="B25" s="20" t="s">
        <v>21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12" t="s">
        <v>13</v>
      </c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1">
        <f>'[2]Затраты'!$S$65</f>
        <v>81.02480579257282</v>
      </c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</row>
    <row r="26" spans="1:108" s="8" customFormat="1" ht="15">
      <c r="A26" s="7"/>
      <c r="B26" s="20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1"/>
      <c r="BO26" s="12" t="s">
        <v>13</v>
      </c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1">
        <f>'[2]Затраты'!$S$66</f>
        <v>949.844545</v>
      </c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</row>
    <row r="27" spans="1:108" s="8" customFormat="1" ht="31.5" customHeight="1">
      <c r="A27" s="7"/>
      <c r="B27" s="13" t="s">
        <v>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4"/>
      <c r="BO27" s="12" t="s">
        <v>13</v>
      </c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1">
        <f>CH15-CH17</f>
        <v>8.203713415641687</v>
      </c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</row>
    <row r="28" spans="1:108" s="8" customFormat="1" ht="31.5" customHeight="1">
      <c r="A28" s="7"/>
      <c r="B28" s="13" t="s">
        <v>26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4"/>
      <c r="BO28" s="12" t="s">
        <v>13</v>
      </c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1">
        <f>CH16-CH18</f>
        <v>15.361895973661603</v>
      </c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</row>
    <row r="29" spans="1:108" s="8" customFormat="1" ht="15">
      <c r="A29" s="7"/>
      <c r="B29" s="13" t="s">
        <v>27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4"/>
      <c r="BO29" s="12" t="s">
        <v>13</v>
      </c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1">
        <f>('[1]Итого финрез'!$C$13+'[1]Итого финрез'!$C$15)/1000</f>
        <v>7.941370726666667</v>
      </c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</row>
    <row r="30" spans="1:108" s="8" customFormat="1" ht="15">
      <c r="A30" s="7"/>
      <c r="B30" s="13" t="s">
        <v>28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4"/>
      <c r="BO30" s="12" t="s">
        <v>13</v>
      </c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1">
        <f>('[1]Итого финрез'!$C$14+'[1]Итого финрез'!$C$16)/1000</f>
        <v>26.72092646</v>
      </c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</row>
    <row r="31" spans="1:108" s="8" customFormat="1" ht="15">
      <c r="A31" s="7"/>
      <c r="B31" s="13" t="s">
        <v>22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4"/>
      <c r="BO31" s="12" t="s">
        <v>13</v>
      </c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1">
        <f>CH29-CH30</f>
        <v>-18.779555733333332</v>
      </c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</row>
    <row r="32" spans="1:108" s="8" customFormat="1" ht="15">
      <c r="A32" s="7"/>
      <c r="B32" s="13" t="s">
        <v>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4"/>
      <c r="BO32" s="12" t="s">
        <v>13</v>
      </c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1">
        <f>CH27+CH31</f>
        <v>-10.575842317691645</v>
      </c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</row>
    <row r="33" spans="1:108" s="8" customFormat="1" ht="15">
      <c r="A33" s="7"/>
      <c r="B33" s="13" t="s">
        <v>23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4"/>
      <c r="BO33" s="12" t="s">
        <v>13</v>
      </c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1">
        <f>-'[2]БДР'!$S$2549</f>
        <v>25.897837</v>
      </c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</row>
    <row r="34" spans="1:108" s="8" customFormat="1" ht="15">
      <c r="A34" s="7"/>
      <c r="B34" s="13" t="s">
        <v>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4"/>
      <c r="BO34" s="12" t="s">
        <v>13</v>
      </c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1">
        <f>CH32+CH33</f>
        <v>15.321994682308354</v>
      </c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</row>
  </sheetData>
  <sheetProtection/>
  <mergeCells count="71">
    <mergeCell ref="CH20:DD20"/>
    <mergeCell ref="B16:BN16"/>
    <mergeCell ref="CH17:DD17"/>
    <mergeCell ref="BO17:CG17"/>
    <mergeCell ref="B17:BN17"/>
    <mergeCell ref="CH19:DD19"/>
    <mergeCell ref="B15:BN15"/>
    <mergeCell ref="CH16:DD16"/>
    <mergeCell ref="BO16:CG16"/>
    <mergeCell ref="M10:CR10"/>
    <mergeCell ref="M11:CR11"/>
    <mergeCell ref="BO22:CG22"/>
    <mergeCell ref="BO19:CG19"/>
    <mergeCell ref="B19:BN19"/>
    <mergeCell ref="B20:BN20"/>
    <mergeCell ref="BO20:CG20"/>
    <mergeCell ref="CH28:DD28"/>
    <mergeCell ref="BO28:CG28"/>
    <mergeCell ref="A6:DD6"/>
    <mergeCell ref="A7:DD7"/>
    <mergeCell ref="A8:DD8"/>
    <mergeCell ref="B21:BN21"/>
    <mergeCell ref="BO21:CG21"/>
    <mergeCell ref="CH21:DD21"/>
    <mergeCell ref="BO15:CG15"/>
    <mergeCell ref="B28:BN28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25:BN25"/>
    <mergeCell ref="BO25:CG25"/>
    <mergeCell ref="CH25:DD25"/>
    <mergeCell ref="CH27:DD27"/>
    <mergeCell ref="BO27:CG27"/>
    <mergeCell ref="B27:BN27"/>
    <mergeCell ref="B26:BN26"/>
    <mergeCell ref="BO26:CG26"/>
    <mergeCell ref="CH26:DD26"/>
    <mergeCell ref="CH24:DD24"/>
    <mergeCell ref="BO24:CG24"/>
    <mergeCell ref="B24:BN24"/>
    <mergeCell ref="CH22:DD22"/>
    <mergeCell ref="B23:BN23"/>
    <mergeCell ref="BO23:CG23"/>
    <mergeCell ref="CH23:DD23"/>
    <mergeCell ref="B22:BN22"/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2012-06-26T09:35:03Z</cp:lastPrinted>
  <dcterms:created xsi:type="dcterms:W3CDTF">2011-01-11T10:25:48Z</dcterms:created>
  <dcterms:modified xsi:type="dcterms:W3CDTF">2021-06-23T04:16:24Z</dcterms:modified>
  <cp:category/>
  <cp:version/>
  <cp:contentType/>
  <cp:contentStatus/>
</cp:coreProperties>
</file>