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0" windowWidth="20448" windowHeight="4200" activeTab="0"/>
  </bookViews>
  <sheets>
    <sheet name="стр.1" sheetId="1" r:id="rId1"/>
  </sheets>
  <externalReferences>
    <externalReference r:id="rId4"/>
    <externalReference r:id="rId5"/>
  </externalReference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<sst xmlns="http://schemas.openxmlformats.org/spreadsheetml/2006/main" count="52" uniqueCount="33">
  <si>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</si>
  <si>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</si>
  <si>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</si>
  <si>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</si>
  <si>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</si>
  <si>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</si>
  <si>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</si>
  <si>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</si>
  <si>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</si>
  <si>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</si>
  <si>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</si>
  <si>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</si>
  <si>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</si>
  <si>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</si>
  <si>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</si>
  <si>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</si>
  <si>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</si>
  <si>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</si>
  <si>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</si>
  <si>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</si>
  <si>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</si>
  <si>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</si>
  <si>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</si>
  <si>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</si>
  <si>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</si>
  <si>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</si>
  <si>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</si>
  <si>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</si>
  <si>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</si>
  <si>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</si>
  <si>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</si>
  <si>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"Экспресс-пригород"</t>
  </si>
  <si>
    <t>2021 год (отчет)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</si>
</sst>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59;&#1055;&#1056;&#1040;&#1042;&#1051;&#1045;&#1053;&#1063;&#1045;&#1057;&#1050;&#1048;&#1049;%20&#1059;&#1063;&#1045;&#1058;\&#1059;&#1055;&#1056;&#1040;&#1042;&#1051;&#1045;&#1053;&#1063;&#1045;&#1057;&#1050;&#1048;&#1049;%20&#1059;&#1063;&#1045;&#1058;%202021\&#1056;&#1040;&#1057;&#1064;&#1048;&#1060;&#1056;&#1054;&#1042;&#1050;&#1040;%20&#1041;&#1040;&#1051;&#1040;&#1053;&#1057;&#1040;%202021\12%20&#1084;&#1077;&#1089;%202021\&#1056;&#1040;&#1057;&#1064;&#1048;&#1060;&#1056;&#1054;&#1042;&#1050;&#1040;%20&#1041;&#1040;&#1051;&#1040;&#1053;&#1057;&#1040;%2012%20&#1084;&#1077;&#1089;%202021%20&#1043;&#1054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1\&#1048;&#1057;&#1055;&#1054;&#1051;&#1053;&#1045;&#1053;&#1048;&#1045;%20&#1041;&#1070;&#1044;&#1046;&#1045;&#1058;&#1040;\&#1054;&#1048;&#1041;%2012%20&#1084;&#1077;&#1089;&#1103;&#1094;&#1077;&#1074;%202021\&#1054;&#1048;&#1041;_&#1069;&#1082;&#1089;&#1087;&#1088;&#1077;&#1089;&#1089;-&#1087;&#1088;&#1080;&#1075;&#1086;&#1088;&#1086;&#1076;_2021_4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1с Д"/>
      <sheetName val="стр.21100"/>
      <sheetName val="1с ПД"/>
      <sheetName val="стр.23200"/>
      <sheetName val="1с ПР"/>
      <sheetName val="стр.23500"/>
      <sheetName val="стр.23300"/>
      <sheetName val="1с 20 пригород"/>
      <sheetName val="стр.21200 приг"/>
      <sheetName val="стр.22100 коммерР"/>
      <sheetName val="1с 20 ПВД"/>
      <sheetName val="стр.21200"/>
      <sheetName val="1с 26"/>
      <sheetName val="стр.22200"/>
      <sheetName val="Итого финрез"/>
      <sheetName val="Итого финрез!!!!!!"/>
    </sheetNames>
    <sheetDataSet>
      <sheetData sheetId="15">
        <row r="7">
          <cell r="C7">
            <v>1683671.38749</v>
          </cell>
          <cell r="D7">
            <v>1562918.20505</v>
          </cell>
        </row>
        <row r="8">
          <cell r="C8">
            <v>1598863.2920725096</v>
          </cell>
        </row>
        <row r="10">
          <cell r="C10">
            <v>16572.484579999993</v>
          </cell>
        </row>
        <row r="11">
          <cell r="C11">
            <v>123988.6936034219</v>
          </cell>
        </row>
        <row r="13">
          <cell r="C13">
            <v>0</v>
          </cell>
        </row>
        <row r="14">
          <cell r="C14">
            <v>450.85472999999996</v>
          </cell>
        </row>
        <row r="15">
          <cell r="C15">
            <v>111901.88400000002</v>
          </cell>
        </row>
        <row r="16">
          <cell r="C16">
            <v>54452.92953000001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Send_data"/>
      <sheetName val="Tech"/>
      <sheetName val="BExRepositorySheet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</sheetNames>
    <sheetDataSet>
      <sheetData sheetId="16">
        <row r="16">
          <cell r="S16">
            <v>311.706381</v>
          </cell>
        </row>
        <row r="28">
          <cell r="S28">
            <v>88.31337847957211</v>
          </cell>
        </row>
        <row r="30">
          <cell r="S30">
            <v>19.897626110707378</v>
          </cell>
        </row>
        <row r="31">
          <cell r="S31">
            <v>1.571713981388491</v>
          </cell>
        </row>
        <row r="33">
          <cell r="S33">
            <v>5.78504105</v>
          </cell>
        </row>
        <row r="35">
          <cell r="S35">
            <v>66.86826214500002</v>
          </cell>
        </row>
        <row r="51">
          <cell r="S51">
            <v>88.763138</v>
          </cell>
        </row>
        <row r="54">
          <cell r="S54">
            <v>1041.956833</v>
          </cell>
        </row>
      </sheetData>
      <sheetData sheetId="41">
        <row r="259">
          <cell r="S259">
            <v>-6.867281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tabSelected="1" view="pageBreakPreview" zoomScale="120" zoomScaleSheetLayoutView="120" zoomScalePageLayoutView="0" workbookViewId="0" topLeftCell="A1">
      <selection activeCell="CH32" sqref="CH32:DD32"/>
    </sheetView>
  </sheetViews>
  <sheetFormatPr defaultColWidth="0.875" defaultRowHeight="12.75"/>
  <cols>
    <col min="1" max="111" width="0.875" style="1" customWidth="1"/>
    <col min="112" max="112" width="4.375" style="1" bestFit="1" customWidth="1"/>
    <col min="113" max="16384" width="0.875" style="1" customWidth="1"/>
  </cols>
  <sheetData>
    <row r="1" s="4" customFormat="1" ht="15">
      <c r="DD1" s="5" t="s">
        <v>3</v>
      </c>
    </row>
    <row r="3" spans="1:108" s="2" customFormat="1" ht="16.5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08" s="2" customFormat="1" ht="16.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</row>
    <row r="5" spans="1:108" s="2" customFormat="1" ht="16.5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1:108" s="2" customFormat="1" ht="16.5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1:108" s="2" customFormat="1" ht="16.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2" customFormat="1" ht="16.5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">
      <c r="M10" s="23" t="s">
        <v>31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</row>
    <row r="11" spans="13:96" s="9" customFormat="1" ht="12.75">
      <c r="M11" s="24" t="s">
        <v>10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4" spans="1:108" s="6" customFormat="1" ht="49.5" customHeight="1">
      <c r="A14" s="18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20"/>
      <c r="BO14" s="17" t="s">
        <v>0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6" t="s">
        <v>32</v>
      </c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spans="1:108" s="8" customFormat="1" ht="15">
      <c r="A15" s="7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3" t="s">
        <v>13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2">
        <f>'[1]Итого финрез'!$C$7/1000</f>
        <v>1683.6713874900001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</row>
    <row r="16" spans="1:108" s="8" customFormat="1" ht="31.5" customHeight="1">
      <c r="A16" s="7"/>
      <c r="B16" s="14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3" t="s">
        <v>13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2">
        <f>'[1]Итого финрез'!$D$7/1000</f>
        <v>1562.91820505</v>
      </c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12" s="8" customFormat="1" ht="15">
      <c r="A17" s="7"/>
      <c r="B17" s="14" t="s">
        <v>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3" t="s">
        <v>13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2">
        <f>('[1]Итого финрез'!$C$8+'[1]Итого финрез'!$C$10+'[1]Итого финрез'!$C$11)/1000</f>
        <v>1739.4244702559313</v>
      </c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H17" s="10"/>
    </row>
    <row r="18" spans="1:108" s="8" customFormat="1" ht="15">
      <c r="A18" s="7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3" t="s">
        <v>13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2">
        <f>SUM(CH19:DD26)</f>
        <v>1624.862373766668</v>
      </c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</row>
    <row r="19" spans="1:108" s="8" customFormat="1" ht="15">
      <c r="A19" s="7"/>
      <c r="B19" s="21" t="s">
        <v>15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13" t="s">
        <v>13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2">
        <f>'[2]Затраты'!$S$16</f>
        <v>311.706381</v>
      </c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1:108" s="8" customFormat="1" ht="15">
      <c r="A20" s="7"/>
      <c r="B20" s="21" t="s">
        <v>16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13" t="s">
        <v>13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2">
        <f>'[2]Затраты'!$S$28</f>
        <v>88.31337847957211</v>
      </c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1:108" s="8" customFormat="1" ht="15">
      <c r="A21" s="7"/>
      <c r="B21" s="21" t="s">
        <v>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13" t="s">
        <v>13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2">
        <f>'[2]Затраты'!$S$30</f>
        <v>19.897626110707378</v>
      </c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</row>
    <row r="22" spans="1:108" s="8" customFormat="1" ht="15" customHeight="1">
      <c r="A22" s="7"/>
      <c r="B22" s="21" t="s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13" t="s">
        <v>13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2">
        <f>'[2]Затраты'!$S$31</f>
        <v>1.571713981388491</v>
      </c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</row>
    <row r="23" spans="1:108" s="8" customFormat="1" ht="15" customHeight="1">
      <c r="A23" s="7"/>
      <c r="B23" s="21" t="s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13" t="s">
        <v>13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2">
        <f>'[2]Затраты'!$S$33</f>
        <v>5.78504105</v>
      </c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</row>
    <row r="24" spans="1:108" s="8" customFormat="1" ht="15">
      <c r="A24" s="7"/>
      <c r="B24" s="21" t="s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2"/>
      <c r="BO24" s="13" t="s">
        <v>13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2">
        <f>'[2]Затраты'!$S$35</f>
        <v>66.86826214500002</v>
      </c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</row>
    <row r="25" spans="1:108" s="8" customFormat="1" ht="15">
      <c r="A25" s="7"/>
      <c r="B25" s="21" t="s">
        <v>21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2"/>
      <c r="BO25" s="13" t="s">
        <v>13</v>
      </c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2">
        <f>'[2]Затраты'!$S$51</f>
        <v>88.763138</v>
      </c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</row>
    <row r="26" spans="1:108" s="8" customFormat="1" ht="15">
      <c r="A26" s="7"/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2"/>
      <c r="BO26" s="13" t="s">
        <v>13</v>
      </c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2">
        <f>'[2]Затраты'!$S$54</f>
        <v>1041.956833</v>
      </c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08" s="8" customFormat="1" ht="31.5" customHeight="1">
      <c r="A27" s="7"/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5"/>
      <c r="BO27" s="13" t="s">
        <v>13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2">
        <f>CH15-CH17</f>
        <v>-55.75308276593114</v>
      </c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</row>
    <row r="28" spans="1:108" s="8" customFormat="1" ht="31.5" customHeight="1">
      <c r="A28" s="7"/>
      <c r="B28" s="14" t="s">
        <v>26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5"/>
      <c r="BO28" s="13" t="s">
        <v>13</v>
      </c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2">
        <f>CH16-CH18</f>
        <v>-61.944168716667946</v>
      </c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</row>
    <row r="29" spans="1:108" s="8" customFormat="1" ht="15">
      <c r="A29" s="7"/>
      <c r="B29" s="14" t="s">
        <v>27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3" t="s">
        <v>13</v>
      </c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2">
        <f>('[1]Итого финрез'!$C$13+'[1]Итого финрез'!$C$15)/1000</f>
        <v>111.90188400000002</v>
      </c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</row>
    <row r="30" spans="1:108" s="8" customFormat="1" ht="15">
      <c r="A30" s="7"/>
      <c r="B30" s="14" t="s">
        <v>28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3" t="s">
        <v>13</v>
      </c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2">
        <f>('[1]Итого финрез'!$C$14+'[1]Итого финрез'!$C$16)/1000</f>
        <v>54.90378426000001</v>
      </c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</row>
    <row r="31" spans="1:108" s="8" customFormat="1" ht="15">
      <c r="A31" s="7"/>
      <c r="B31" s="14" t="s">
        <v>22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3" t="s">
        <v>13</v>
      </c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2">
        <f>CH29-CH30</f>
        <v>56.998099740000015</v>
      </c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</row>
    <row r="32" spans="1:108" s="8" customFormat="1" ht="15">
      <c r="A32" s="7"/>
      <c r="B32" s="14" t="s">
        <v>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3" t="s">
        <v>13</v>
      </c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2">
        <f>CH27+CH31</f>
        <v>1.245016974068875</v>
      </c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1:108" s="8" customFormat="1" ht="15">
      <c r="A33" s="7"/>
      <c r="B33" s="14" t="s">
        <v>23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3" t="s">
        <v>13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2">
        <f>'[2]БДР'!$S$259</f>
        <v>-6.867281</v>
      </c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1:108" s="8" customFormat="1" ht="15">
      <c r="A34" s="7"/>
      <c r="B34" s="14" t="s">
        <v>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3" t="s">
        <v>13</v>
      </c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2">
        <f>CH32-CH33</f>
        <v>8.112297974068875</v>
      </c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</sheetData>
  <sheetProtection/>
  <mergeCells count="71">
    <mergeCell ref="CH20:DD20"/>
    <mergeCell ref="B16:BN16"/>
    <mergeCell ref="CH17:DD17"/>
    <mergeCell ref="BO17:CG17"/>
    <mergeCell ref="B17:BN17"/>
    <mergeCell ref="CH19:DD19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2012-06-26T09:35:03Z</cp:lastPrinted>
  <dcterms:created xsi:type="dcterms:W3CDTF">2011-01-11T10:25:48Z</dcterms:created>
  <dcterms:modified xsi:type="dcterms:W3CDTF">2022-04-25T04:21:57Z</dcterms:modified>
  <cp:category/>
  <cp:version/>
  <cp:contentType/>
  <cp:contentStatus/>
</cp:coreProperties>
</file>